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mcl-my.sharepoint.com/personal/info_oai_usm_cl/Documents/OAI_Compartida/Alums Salientes/"/>
    </mc:Choice>
  </mc:AlternateContent>
  <xr:revisionPtr revIDLastSave="178" documentId="8_{88296C9B-D366-4C8A-BF19-262E1A402B96}" xr6:coauthVersionLast="47" xr6:coauthVersionMax="47" xr10:uidLastSave="{246123D9-0E84-4D24-9C02-1254264CC03E}"/>
  <bookViews>
    <workbookView xWindow="-120" yWindow="-120" windowWidth="20730" windowHeight="11160" xr2:uid="{00000000-000D-0000-FFFF-FFFF00000000}"/>
  </bookViews>
  <sheets>
    <sheet name="Referencia Actualizad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3" l="1"/>
  <c r="F87" i="3"/>
  <c r="E66" i="3"/>
  <c r="G91" i="3"/>
  <c r="F91" i="3"/>
  <c r="E89" i="3"/>
  <c r="E88" i="3"/>
  <c r="E87" i="3"/>
  <c r="E86" i="3"/>
  <c r="G81" i="3"/>
  <c r="F81" i="3"/>
  <c r="E79" i="3"/>
  <c r="E78" i="3"/>
  <c r="E77" i="3"/>
  <c r="E76" i="3"/>
  <c r="G71" i="3"/>
  <c r="F71" i="3"/>
  <c r="E69" i="3"/>
  <c r="E68" i="3"/>
  <c r="E67" i="3"/>
  <c r="G61" i="3"/>
  <c r="F61" i="3"/>
  <c r="E59" i="3"/>
  <c r="E58" i="3"/>
  <c r="E57" i="3"/>
  <c r="E56" i="3"/>
  <c r="G51" i="3"/>
  <c r="F51" i="3"/>
  <c r="E49" i="3"/>
  <c r="E48" i="3"/>
  <c r="E47" i="3"/>
  <c r="E46" i="3"/>
  <c r="G41" i="3"/>
  <c r="F41" i="3"/>
  <c r="E39" i="3"/>
  <c r="E38" i="3"/>
  <c r="E37" i="3"/>
  <c r="E36" i="3"/>
  <c r="E26" i="3"/>
  <c r="G31" i="3"/>
  <c r="F31" i="3"/>
  <c r="E29" i="3"/>
  <c r="E28" i="3"/>
  <c r="E27" i="3"/>
  <c r="E16" i="3"/>
  <c r="G21" i="3"/>
  <c r="F21" i="3"/>
  <c r="E19" i="3"/>
  <c r="E18" i="3"/>
  <c r="E17" i="3"/>
  <c r="E7" i="3"/>
  <c r="E9" i="3"/>
  <c r="E8" i="3"/>
  <c r="E6" i="3"/>
  <c r="G11" i="3"/>
  <c r="F11" i="3"/>
  <c r="F6" i="3"/>
  <c r="G86" i="3" l="1"/>
  <c r="F86" i="3"/>
  <c r="G88" i="3"/>
  <c r="F88" i="3"/>
  <c r="G89" i="3"/>
  <c r="F89" i="3"/>
  <c r="G76" i="3"/>
  <c r="F76" i="3"/>
  <c r="G77" i="3"/>
  <c r="F77" i="3"/>
  <c r="G78" i="3"/>
  <c r="F78" i="3"/>
  <c r="G79" i="3"/>
  <c r="F79" i="3"/>
  <c r="G66" i="3"/>
  <c r="F66" i="3"/>
  <c r="G67" i="3"/>
  <c r="F67" i="3"/>
  <c r="G68" i="3"/>
  <c r="F68" i="3"/>
  <c r="G69" i="3"/>
  <c r="F69" i="3"/>
  <c r="G56" i="3"/>
  <c r="F56" i="3"/>
  <c r="G57" i="3"/>
  <c r="F57" i="3"/>
  <c r="G58" i="3"/>
  <c r="F58" i="3"/>
  <c r="G59" i="3"/>
  <c r="F59" i="3"/>
  <c r="G46" i="3"/>
  <c r="F46" i="3"/>
  <c r="G47" i="3"/>
  <c r="F47" i="3"/>
  <c r="G48" i="3"/>
  <c r="F48" i="3"/>
  <c r="G49" i="3"/>
  <c r="F49" i="3"/>
  <c r="G36" i="3"/>
  <c r="F36" i="3"/>
  <c r="G37" i="3"/>
  <c r="F37" i="3"/>
  <c r="G38" i="3"/>
  <c r="F38" i="3"/>
  <c r="G39" i="3"/>
  <c r="F39" i="3"/>
  <c r="G26" i="3"/>
  <c r="F26" i="3"/>
  <c r="G27" i="3"/>
  <c r="F27" i="3"/>
  <c r="G28" i="3"/>
  <c r="F28" i="3"/>
  <c r="G29" i="3"/>
  <c r="F29" i="3"/>
  <c r="G16" i="3"/>
  <c r="F16" i="3"/>
  <c r="G17" i="3"/>
  <c r="F17" i="3"/>
  <c r="G18" i="3"/>
  <c r="F18" i="3"/>
  <c r="G19" i="3"/>
  <c r="F19" i="3"/>
  <c r="G9" i="3"/>
  <c r="F9" i="3"/>
  <c r="G8" i="3"/>
  <c r="F8" i="3"/>
  <c r="G6" i="3"/>
  <c r="G7" i="3"/>
  <c r="F7" i="3"/>
  <c r="F90" i="3" l="1"/>
  <c r="F92" i="3" s="1"/>
  <c r="G90" i="3"/>
  <c r="G92" i="3" s="1"/>
  <c r="F80" i="3"/>
  <c r="F82" i="3" s="1"/>
  <c r="G80" i="3"/>
  <c r="G82" i="3" s="1"/>
  <c r="F70" i="3"/>
  <c r="F72" i="3" s="1"/>
  <c r="G70" i="3"/>
  <c r="G72" i="3" s="1"/>
  <c r="F60" i="3"/>
  <c r="F62" i="3" s="1"/>
  <c r="G60" i="3"/>
  <c r="G62" i="3" s="1"/>
  <c r="F50" i="3"/>
  <c r="F52" i="3" s="1"/>
  <c r="G50" i="3"/>
  <c r="G52" i="3" s="1"/>
  <c r="F40" i="3"/>
  <c r="F42" i="3" s="1"/>
  <c r="G40" i="3"/>
  <c r="G42" i="3" s="1"/>
  <c r="F30" i="3"/>
  <c r="F32" i="3" s="1"/>
  <c r="G30" i="3"/>
  <c r="G32" i="3" s="1"/>
  <c r="F20" i="3"/>
  <c r="F22" i="3" s="1"/>
  <c r="G20" i="3"/>
  <c r="G22" i="3" s="1"/>
  <c r="F10" i="3"/>
  <c r="F12" i="3" s="1"/>
  <c r="G10" i="3"/>
  <c r="G12" i="3" s="1"/>
</calcChain>
</file>

<file path=xl/sharedStrings.xml><?xml version="1.0" encoding="utf-8"?>
<sst xmlns="http://schemas.openxmlformats.org/spreadsheetml/2006/main" count="220" uniqueCount="68">
  <si>
    <t>Costo Promedio</t>
  </si>
  <si>
    <t>Costo de Vida*</t>
  </si>
  <si>
    <t>Cambio USD a CLP:</t>
  </si>
  <si>
    <t>Seguro Médico</t>
  </si>
  <si>
    <t>Pase Escolar (transporte)</t>
  </si>
  <si>
    <t>TOTAL A GASTAR</t>
  </si>
  <si>
    <t>Prestamo OAI</t>
  </si>
  <si>
    <t>TOTAL  (menos préstamo OAI)</t>
  </si>
  <si>
    <t>(al 3 de octubre 2023)</t>
  </si>
  <si>
    <t>BERLIN, ALEMANIA</t>
  </si>
  <si>
    <t>Rango de costo</t>
  </si>
  <si>
    <t>Costo (CLP)</t>
  </si>
  <si>
    <t>6 meses (CLP)</t>
  </si>
  <si>
    <t>11 meses (CLP)</t>
  </si>
  <si>
    <t>820 - 1180 €</t>
  </si>
  <si>
    <t>mensual</t>
  </si>
  <si>
    <t>Pasaje Aereo**</t>
  </si>
  <si>
    <t>800 - 2100 USD</t>
  </si>
  <si>
    <t>único</t>
  </si>
  <si>
    <t>30 - 40 €</t>
  </si>
  <si>
    <t>Cambio Euro a CLP</t>
  </si>
  <si>
    <t>ESTOCOLMO, SUECIA</t>
  </si>
  <si>
    <t>7000 - 9500 SEK</t>
  </si>
  <si>
    <t>300 - 600 SEK</t>
  </si>
  <si>
    <t>500 SEK</t>
  </si>
  <si>
    <t>Cambio SEK a CLP</t>
  </si>
  <si>
    <t>LYON, FRANCIA</t>
  </si>
  <si>
    <t>360 - 550 €</t>
  </si>
  <si>
    <t>950 - 1800 USD</t>
  </si>
  <si>
    <t>180 - 240 €</t>
  </si>
  <si>
    <t>MADRID, ESPAÑA</t>
  </si>
  <si>
    <t>700 - 800 €</t>
  </si>
  <si>
    <t>750 - 1600  USD</t>
  </si>
  <si>
    <t>30 - 100 €</t>
  </si>
  <si>
    <t>20 - 40 €</t>
  </si>
  <si>
    <t>MILÁN, ITALIA</t>
  </si>
  <si>
    <t>650 - 1100 €</t>
  </si>
  <si>
    <t>800 - 1600 USD</t>
  </si>
  <si>
    <t>10 - 14 €</t>
  </si>
  <si>
    <t>20 - 30 €</t>
  </si>
  <si>
    <t>CIUDAD DE MÉXICO, MÉXICO</t>
  </si>
  <si>
    <t>5600 - 9000 MXN</t>
  </si>
  <si>
    <t>500 - 1200  USD</t>
  </si>
  <si>
    <t>300 - 1000 MXN</t>
  </si>
  <si>
    <t>300 - 450 MXN</t>
  </si>
  <si>
    <t>Cambio MXN a CLP</t>
  </si>
  <si>
    <t>CALI, COLOMBIA</t>
  </si>
  <si>
    <t>900.000 - 1.500.000 COP</t>
  </si>
  <si>
    <t>250 - 600 USD</t>
  </si>
  <si>
    <t>400.000 - 600.000 COP</t>
  </si>
  <si>
    <t>200.000 - 280.000 COP</t>
  </si>
  <si>
    <t>Cambio COP a CLP</t>
  </si>
  <si>
    <t>RÍO DE JANEIRO, BRASIL</t>
  </si>
  <si>
    <t>2500 - 3000 BRL</t>
  </si>
  <si>
    <t>200 - 400 USD</t>
  </si>
  <si>
    <t>300 - 450 BRL</t>
  </si>
  <si>
    <t>100 - 250 BRL</t>
  </si>
  <si>
    <t>Cambio BRL a CLP</t>
  </si>
  <si>
    <t>2000 - 2250 USD</t>
  </si>
  <si>
    <t>500 - 1400 USD</t>
  </si>
  <si>
    <t>30 - 60 USD</t>
  </si>
  <si>
    <t>120 - 160 USD</t>
  </si>
  <si>
    <t>Cambio USD a CLP</t>
  </si>
  <si>
    <t xml:space="preserve">(*) Estimado de alojamiento, alimentación y otros gastos. </t>
  </si>
  <si>
    <t xml:space="preserve">(**)  Vuelos en clase econcómica, variación considera: temporada, aerolínea y anticipación de la compra. </t>
  </si>
  <si>
    <t>+ matrícula y arancel USM</t>
  </si>
  <si>
    <t>AUSTIN, TEXAS, EE.UU</t>
  </si>
  <si>
    <t>ESTIMACIÓN DE GASTOS - INTERCAMBIO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</si>
</sst>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&quot;$&quot;\ #,##0;[Red]\-&quot;$&quot;\ #,##0"/>
    <numFmt numFmtId="167" formatCode="#,##0.00\ &quot;€&quot;"/>
    <numFmt numFmtId="168" formatCode="[$$-340A]#,##0.00"/>
    <numFmt numFmtId="169" formatCode="_-* #,##0.00\ [$USD]_-;\-* #,##0.00\ [$USD]_-;_-* &quot;-&quot;??\ [$USD]_-;_-@_-"/>
    <numFmt numFmtId="170" formatCode="#,##0.00\ [$MXN]"/>
    <numFmt numFmtId="171" formatCode="#,##0.00\ [$BRL]"/>
    <numFmt numFmtId="172" formatCode="#,##0\ [$COP]"/>
    <numFmt numFmtId="173" formatCode="#,##0.00\ [$USD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theme="2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4" fontId="0" fillId="0" borderId="1" xfId="0" applyNumberFormat="1" applyBorder="1"/>
    <xf numFmtId="166" fontId="0" fillId="0" borderId="1" xfId="0" applyNumberFormat="1" applyBorder="1"/>
    <xf numFmtId="0" fontId="4" fillId="0" borderId="0" xfId="0" applyFont="1"/>
    <xf numFmtId="167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7" fontId="0" fillId="0" borderId="1" xfId="0" applyNumberFormat="1" applyBorder="1" applyAlignment="1">
      <alignment horizontal="left"/>
    </xf>
    <xf numFmtId="16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168" fontId="0" fillId="0" borderId="0" xfId="0" applyNumberFormat="1"/>
    <xf numFmtId="0" fontId="6" fillId="0" borderId="0" xfId="0" applyFont="1"/>
    <xf numFmtId="168" fontId="6" fillId="0" borderId="0" xfId="0" applyNumberFormat="1" applyFont="1"/>
    <xf numFmtId="168" fontId="4" fillId="0" borderId="0" xfId="1" applyNumberFormat="1" applyFont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3" fontId="4" fillId="2" borderId="1" xfId="0" applyNumberFormat="1" applyFont="1" applyFill="1" applyBorder="1"/>
    <xf numFmtId="0" fontId="5" fillId="0" borderId="0" xfId="0" applyFont="1" applyAlignment="1">
      <alignment horizontal="center" vertical="center"/>
    </xf>
    <xf numFmtId="170" fontId="0" fillId="0" borderId="1" xfId="0" applyNumberFormat="1" applyBorder="1"/>
    <xf numFmtId="171" fontId="0" fillId="0" borderId="1" xfId="0" applyNumberFormat="1" applyBorder="1"/>
    <xf numFmtId="0" fontId="7" fillId="0" borderId="0" xfId="0" applyFont="1"/>
    <xf numFmtId="172" fontId="0" fillId="0" borderId="1" xfId="0" applyNumberFormat="1" applyBorder="1"/>
    <xf numFmtId="3" fontId="0" fillId="0" borderId="1" xfId="0" quotePrefix="1" applyNumberFormat="1" applyBorder="1"/>
    <xf numFmtId="173" fontId="0" fillId="0" borderId="1" xfId="0" applyNumberFormat="1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169" fontId="0" fillId="0" borderId="1" xfId="0" applyNumberFormat="1" applyBorder="1" applyAlignment="1">
      <alignment horizontal="centerContinuous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3" fontId="4" fillId="6" borderId="1" xfId="0" applyNumberFormat="1" applyFont="1" applyFill="1" applyBorder="1"/>
    <xf numFmtId="0" fontId="4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left"/>
    </xf>
    <xf numFmtId="3" fontId="4" fillId="7" borderId="1" xfId="0" applyNumberFormat="1" applyFont="1" applyFill="1" applyBorder="1"/>
    <xf numFmtId="0" fontId="4" fillId="8" borderId="1" xfId="0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left"/>
    </xf>
    <xf numFmtId="3" fontId="4" fillId="8" borderId="1" xfId="0" applyNumberFormat="1" applyFont="1" applyFill="1" applyBorder="1"/>
    <xf numFmtId="0" fontId="4" fillId="10" borderId="1" xfId="0" applyFont="1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left"/>
    </xf>
    <xf numFmtId="3" fontId="4" fillId="10" borderId="1" xfId="0" applyNumberFormat="1" applyFont="1" applyFill="1" applyBorder="1"/>
    <xf numFmtId="0" fontId="8" fillId="9" borderId="1" xfId="0" applyFont="1" applyFill="1" applyBorder="1"/>
    <xf numFmtId="0" fontId="9" fillId="9" borderId="1" xfId="0" applyFont="1" applyFill="1" applyBorder="1" applyAlignment="1">
      <alignment horizontal="center"/>
    </xf>
    <xf numFmtId="0" fontId="3" fillId="11" borderId="1" xfId="0" applyFont="1" applyFill="1" applyBorder="1"/>
    <xf numFmtId="0" fontId="4" fillId="11" borderId="1" xfId="0" applyFont="1" applyFill="1" applyBorder="1" applyAlignment="1">
      <alignment horizontal="center"/>
    </xf>
    <xf numFmtId="0" fontId="10" fillId="0" borderId="0" xfId="0" applyFont="1"/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FC94-17C6-417A-8AB5-DF1D31276EFF}">
  <dimension ref="A1:G96"/>
  <sheetViews>
    <sheetView tabSelected="1" workbookViewId="0">
      <selection activeCell="D1" sqref="D1"/>
    </sheetView>
  </sheetViews>
  <sheetFormatPr baseColWidth="10" defaultColWidth="9.140625" defaultRowHeight="15" outlineLevelRow="1" x14ac:dyDescent="0.25"/>
  <cols>
    <col min="1" max="1" width="30.5703125" customWidth="1"/>
    <col min="2" max="2" width="24.28515625" customWidth="1"/>
    <col min="3" max="3" width="17.42578125" customWidth="1"/>
    <col min="4" max="4" width="11.85546875" style="15" customWidth="1"/>
    <col min="5" max="5" width="17.7109375" customWidth="1"/>
    <col min="6" max="6" width="14.140625" customWidth="1"/>
    <col min="7" max="7" width="18.28515625" customWidth="1"/>
    <col min="8" max="8" width="16.5703125" customWidth="1"/>
    <col min="9" max="9" width="17.7109375" customWidth="1"/>
  </cols>
  <sheetData>
    <row r="1" spans="1:7" ht="17.25" x14ac:dyDescent="0.3">
      <c r="A1" s="90" t="s">
        <v>67</v>
      </c>
      <c r="B1" s="90"/>
      <c r="F1" s="21"/>
    </row>
    <row r="2" spans="1:7" x14ac:dyDescent="0.25">
      <c r="A2" t="s">
        <v>8</v>
      </c>
    </row>
    <row r="3" spans="1:7" x14ac:dyDescent="0.25">
      <c r="A3" s="4" t="s">
        <v>2</v>
      </c>
      <c r="B3" s="24">
        <v>950.6</v>
      </c>
    </row>
    <row r="5" spans="1:7" ht="15.75" x14ac:dyDescent="0.25">
      <c r="A5" s="46" t="s">
        <v>9</v>
      </c>
      <c r="B5" s="47" t="s">
        <v>10</v>
      </c>
      <c r="C5" s="79" t="s">
        <v>0</v>
      </c>
      <c r="D5" s="80"/>
      <c r="E5" s="47" t="s">
        <v>11</v>
      </c>
      <c r="F5" s="47" t="s">
        <v>12</v>
      </c>
      <c r="G5" s="47" t="s">
        <v>13</v>
      </c>
    </row>
    <row r="6" spans="1:7" outlineLevel="1" x14ac:dyDescent="0.25">
      <c r="A6" s="1" t="s">
        <v>1</v>
      </c>
      <c r="B6" s="30" t="s">
        <v>14</v>
      </c>
      <c r="C6" s="42">
        <v>1000</v>
      </c>
      <c r="D6" s="16" t="s">
        <v>15</v>
      </c>
      <c r="E6" s="7">
        <f>C6*B13</f>
        <v>912630</v>
      </c>
      <c r="F6" s="7">
        <f>E6*6</f>
        <v>5475780</v>
      </c>
      <c r="G6" s="7">
        <f>E6*11</f>
        <v>10038930</v>
      </c>
    </row>
    <row r="7" spans="1:7" outlineLevel="1" x14ac:dyDescent="0.25">
      <c r="A7" s="1" t="s">
        <v>16</v>
      </c>
      <c r="B7" s="39" t="s">
        <v>17</v>
      </c>
      <c r="C7" s="45">
        <v>1450</v>
      </c>
      <c r="D7" s="44" t="s">
        <v>18</v>
      </c>
      <c r="E7" s="7">
        <f>C7*$B$3</f>
        <v>1378370</v>
      </c>
      <c r="F7" s="7">
        <f>E7*1</f>
        <v>1378370</v>
      </c>
      <c r="G7" s="7">
        <f>E7*1</f>
        <v>1378370</v>
      </c>
    </row>
    <row r="8" spans="1:7" outlineLevel="1" x14ac:dyDescent="0.25">
      <c r="A8" s="1" t="s">
        <v>3</v>
      </c>
      <c r="B8" s="40">
        <v>80</v>
      </c>
      <c r="C8" s="37">
        <v>80</v>
      </c>
      <c r="D8" s="18" t="s">
        <v>15</v>
      </c>
      <c r="E8" s="7">
        <f>C8*B13</f>
        <v>73010.399999999994</v>
      </c>
      <c r="F8" s="7">
        <f>E8*6</f>
        <v>438062.39999999997</v>
      </c>
      <c r="G8" s="7">
        <f>E8*11</f>
        <v>803114.39999999991</v>
      </c>
    </row>
    <row r="9" spans="1:7" outlineLevel="1" x14ac:dyDescent="0.25">
      <c r="A9" s="1" t="s">
        <v>4</v>
      </c>
      <c r="B9" s="41" t="s">
        <v>19</v>
      </c>
      <c r="C9" s="38">
        <v>35</v>
      </c>
      <c r="D9" s="43" t="s">
        <v>15</v>
      </c>
      <c r="E9" s="7">
        <f>C9*B13</f>
        <v>31942.05</v>
      </c>
      <c r="F9" s="7">
        <f>E9*6</f>
        <v>191652.3</v>
      </c>
      <c r="G9" s="7">
        <f>E9*11</f>
        <v>351362.55</v>
      </c>
    </row>
    <row r="10" spans="1:7" outlineLevel="1" x14ac:dyDescent="0.25">
      <c r="A10" s="62" t="s">
        <v>5</v>
      </c>
      <c r="B10" s="63"/>
      <c r="C10" s="64"/>
      <c r="D10" s="65"/>
      <c r="E10" s="64"/>
      <c r="F10" s="66">
        <f>SUM(F6:F9)</f>
        <v>7483864.7000000002</v>
      </c>
      <c r="G10" s="66">
        <f>SUM(G6:G9)</f>
        <v>12571776.950000001</v>
      </c>
    </row>
    <row r="11" spans="1:7" outlineLevel="1" x14ac:dyDescent="0.25">
      <c r="A11" s="1" t="s">
        <v>6</v>
      </c>
      <c r="B11" s="9"/>
      <c r="C11" s="3">
        <v>350000</v>
      </c>
      <c r="D11" s="20" t="s">
        <v>15</v>
      </c>
      <c r="E11" s="1"/>
      <c r="F11" s="7">
        <f>C11*6</f>
        <v>2100000</v>
      </c>
      <c r="G11" s="7">
        <f>C11*11</f>
        <v>3850000</v>
      </c>
    </row>
    <row r="12" spans="1:7" x14ac:dyDescent="0.25">
      <c r="A12" s="62" t="s">
        <v>7</v>
      </c>
      <c r="B12" s="63"/>
      <c r="C12" s="64"/>
      <c r="D12" s="65"/>
      <c r="E12" s="64"/>
      <c r="F12" s="66">
        <f>F10-F11</f>
        <v>5383864.7000000002</v>
      </c>
      <c r="G12" s="66">
        <f>G10-G11</f>
        <v>8721776.9500000011</v>
      </c>
    </row>
    <row r="13" spans="1:7" x14ac:dyDescent="0.25">
      <c r="A13" s="22" t="s">
        <v>20</v>
      </c>
      <c r="B13" s="23">
        <v>912.63</v>
      </c>
      <c r="F13" s="81" t="s">
        <v>65</v>
      </c>
      <c r="G13" s="81"/>
    </row>
    <row r="15" spans="1:7" ht="15.75" x14ac:dyDescent="0.25">
      <c r="A15" s="74" t="s">
        <v>21</v>
      </c>
      <c r="B15" s="75" t="s">
        <v>10</v>
      </c>
      <c r="C15" s="82" t="s">
        <v>0</v>
      </c>
      <c r="D15" s="83"/>
      <c r="E15" s="75" t="s">
        <v>11</v>
      </c>
      <c r="F15" s="75" t="s">
        <v>12</v>
      </c>
      <c r="G15" s="75" t="s">
        <v>13</v>
      </c>
    </row>
    <row r="16" spans="1:7" outlineLevel="1" x14ac:dyDescent="0.25">
      <c r="A16" s="1" t="s">
        <v>1</v>
      </c>
      <c r="B16" s="12" t="s">
        <v>22</v>
      </c>
      <c r="C16" s="5">
        <v>8250</v>
      </c>
      <c r="D16" s="16" t="s">
        <v>15</v>
      </c>
      <c r="E16" s="7">
        <f>C16*B23</f>
        <v>676747.5</v>
      </c>
      <c r="F16" s="7">
        <f>E16*6</f>
        <v>4060485</v>
      </c>
      <c r="G16" s="7">
        <f>E16*11</f>
        <v>7444222.5</v>
      </c>
    </row>
    <row r="17" spans="1:7" outlineLevel="1" x14ac:dyDescent="0.25">
      <c r="A17" s="1" t="s">
        <v>16</v>
      </c>
      <c r="B17" s="9" t="s">
        <v>17</v>
      </c>
      <c r="C17" s="6">
        <v>1450</v>
      </c>
      <c r="D17" s="43" t="s">
        <v>18</v>
      </c>
      <c r="E17" s="7">
        <f>C17*$B$3</f>
        <v>1378370</v>
      </c>
      <c r="F17" s="7">
        <f>E17*1</f>
        <v>1378370</v>
      </c>
      <c r="G17" s="7">
        <f>E17*1</f>
        <v>1378370</v>
      </c>
    </row>
    <row r="18" spans="1:7" outlineLevel="1" x14ac:dyDescent="0.25">
      <c r="A18" s="1" t="s">
        <v>3</v>
      </c>
      <c r="B18" s="13" t="s">
        <v>23</v>
      </c>
      <c r="C18" s="14">
        <v>450</v>
      </c>
      <c r="D18" s="18" t="s">
        <v>15</v>
      </c>
      <c r="E18" s="7">
        <f>C18*B23</f>
        <v>36913.5</v>
      </c>
      <c r="F18" s="7">
        <f>E18*6</f>
        <v>221481</v>
      </c>
      <c r="G18" s="7">
        <f>E18*11</f>
        <v>406048.5</v>
      </c>
    </row>
    <row r="19" spans="1:7" outlineLevel="1" x14ac:dyDescent="0.25">
      <c r="A19" s="1" t="s">
        <v>4</v>
      </c>
      <c r="B19" s="10" t="s">
        <v>24</v>
      </c>
      <c r="C19" s="11">
        <v>500</v>
      </c>
      <c r="D19" s="43" t="s">
        <v>15</v>
      </c>
      <c r="E19" s="7">
        <f>C19*B23</f>
        <v>41015</v>
      </c>
      <c r="F19" s="7">
        <f>E19*6</f>
        <v>246090</v>
      </c>
      <c r="G19" s="7">
        <f>E19*11</f>
        <v>451165</v>
      </c>
    </row>
    <row r="20" spans="1:7" outlineLevel="1" x14ac:dyDescent="0.25">
      <c r="A20" s="25" t="s">
        <v>5</v>
      </c>
      <c r="B20" s="26"/>
      <c r="C20" s="27"/>
      <c r="D20" s="28"/>
      <c r="E20" s="27"/>
      <c r="F20" s="29">
        <f>SUM(F16:F19)</f>
        <v>5906426</v>
      </c>
      <c r="G20" s="29">
        <f>SUM(G16:G19)</f>
        <v>9679806</v>
      </c>
    </row>
    <row r="21" spans="1:7" outlineLevel="1" x14ac:dyDescent="0.25">
      <c r="A21" s="1" t="s">
        <v>6</v>
      </c>
      <c r="B21" s="9"/>
      <c r="C21" s="3">
        <v>350000</v>
      </c>
      <c r="D21" s="20" t="s">
        <v>15</v>
      </c>
      <c r="E21" s="1"/>
      <c r="F21" s="7">
        <f>C21*6</f>
        <v>2100000</v>
      </c>
      <c r="G21" s="7">
        <f>C21*11</f>
        <v>3850000</v>
      </c>
    </row>
    <row r="22" spans="1:7" x14ac:dyDescent="0.25">
      <c r="A22" s="25" t="s">
        <v>7</v>
      </c>
      <c r="B22" s="26"/>
      <c r="C22" s="27"/>
      <c r="D22" s="28"/>
      <c r="E22" s="27"/>
      <c r="F22" s="29">
        <f>F20-F21</f>
        <v>3806426</v>
      </c>
      <c r="G22" s="29">
        <f>G20-G21</f>
        <v>5829806</v>
      </c>
    </row>
    <row r="23" spans="1:7" x14ac:dyDescent="0.25">
      <c r="A23" s="22" t="s">
        <v>25</v>
      </c>
      <c r="B23" s="22">
        <v>82.03</v>
      </c>
      <c r="F23" s="88" t="s">
        <v>65</v>
      </c>
      <c r="G23" s="89"/>
    </row>
    <row r="25" spans="1:7" ht="15.75" x14ac:dyDescent="0.25">
      <c r="A25" s="48" t="s">
        <v>26</v>
      </c>
      <c r="B25" s="49" t="s">
        <v>10</v>
      </c>
      <c r="C25" s="84" t="s">
        <v>0</v>
      </c>
      <c r="D25" s="85"/>
      <c r="E25" s="49" t="s">
        <v>11</v>
      </c>
      <c r="F25" s="49" t="s">
        <v>12</v>
      </c>
      <c r="G25" s="49" t="s">
        <v>13</v>
      </c>
    </row>
    <row r="26" spans="1:7" outlineLevel="1" x14ac:dyDescent="0.25">
      <c r="A26" s="1" t="s">
        <v>1</v>
      </c>
      <c r="B26" s="12" t="s">
        <v>27</v>
      </c>
      <c r="C26" s="5">
        <v>455</v>
      </c>
      <c r="D26" s="16" t="s">
        <v>15</v>
      </c>
      <c r="E26" s="7">
        <f>C26*B33</f>
        <v>415246.65</v>
      </c>
      <c r="F26" s="7">
        <f>E26*6</f>
        <v>2491479.9000000004</v>
      </c>
      <c r="G26" s="7">
        <f>E26*11</f>
        <v>4567713.1500000004</v>
      </c>
    </row>
    <row r="27" spans="1:7" outlineLevel="1" x14ac:dyDescent="0.25">
      <c r="A27" s="1" t="s">
        <v>16</v>
      </c>
      <c r="B27" s="9" t="s">
        <v>28</v>
      </c>
      <c r="C27" s="6">
        <v>1375</v>
      </c>
      <c r="D27" s="43" t="s">
        <v>18</v>
      </c>
      <c r="E27" s="7">
        <f>C27*$B$3</f>
        <v>1307075</v>
      </c>
      <c r="F27" s="7">
        <f>E27*1</f>
        <v>1307075</v>
      </c>
      <c r="G27" s="7">
        <f>E27*1</f>
        <v>1307075</v>
      </c>
    </row>
    <row r="28" spans="1:7" outlineLevel="1" x14ac:dyDescent="0.25">
      <c r="A28" s="1" t="s">
        <v>3</v>
      </c>
      <c r="B28" s="13" t="s">
        <v>29</v>
      </c>
      <c r="C28" s="14">
        <v>210</v>
      </c>
      <c r="D28" s="18" t="s">
        <v>15</v>
      </c>
      <c r="E28" s="7">
        <f>C28*B33</f>
        <v>191652.3</v>
      </c>
      <c r="F28" s="7">
        <f>E28*6</f>
        <v>1149913.7999999998</v>
      </c>
      <c r="G28" s="7">
        <f>E28*11</f>
        <v>2108175.2999999998</v>
      </c>
    </row>
    <row r="29" spans="1:7" outlineLevel="1" x14ac:dyDescent="0.25">
      <c r="A29" s="1" t="s">
        <v>4</v>
      </c>
      <c r="B29" s="10" t="s">
        <v>19</v>
      </c>
      <c r="C29" s="11">
        <v>35</v>
      </c>
      <c r="D29" s="43" t="s">
        <v>15</v>
      </c>
      <c r="E29" s="7">
        <f>C29*B33</f>
        <v>31942.05</v>
      </c>
      <c r="F29" s="7">
        <f>E29*6</f>
        <v>191652.3</v>
      </c>
      <c r="G29" s="7">
        <f>E29*11</f>
        <v>351362.55</v>
      </c>
    </row>
    <row r="30" spans="1:7" outlineLevel="1" x14ac:dyDescent="0.25">
      <c r="A30" s="57" t="s">
        <v>5</v>
      </c>
      <c r="B30" s="58"/>
      <c r="C30" s="59"/>
      <c r="D30" s="60"/>
      <c r="E30" s="59"/>
      <c r="F30" s="61">
        <f>SUM(F26:F29)</f>
        <v>5140121</v>
      </c>
      <c r="G30" s="61">
        <f>SUM(G26:G29)</f>
        <v>8334326</v>
      </c>
    </row>
    <row r="31" spans="1:7" outlineLevel="1" x14ac:dyDescent="0.25">
      <c r="A31" s="1" t="s">
        <v>6</v>
      </c>
      <c r="B31" s="9"/>
      <c r="C31" s="3">
        <v>350000</v>
      </c>
      <c r="D31" s="20" t="s">
        <v>15</v>
      </c>
      <c r="E31" s="1"/>
      <c r="F31" s="7">
        <f>C31*6</f>
        <v>2100000</v>
      </c>
      <c r="G31" s="7">
        <f>C31*11</f>
        <v>3850000</v>
      </c>
    </row>
    <row r="32" spans="1:7" x14ac:dyDescent="0.25">
      <c r="A32" s="57" t="s">
        <v>7</v>
      </c>
      <c r="B32" s="58"/>
      <c r="C32" s="59"/>
      <c r="D32" s="60"/>
      <c r="E32" s="59"/>
      <c r="F32" s="61">
        <f>F30-F31</f>
        <v>3040121</v>
      </c>
      <c r="G32" s="61">
        <f>G30-G31</f>
        <v>4484326</v>
      </c>
    </row>
    <row r="33" spans="1:7" x14ac:dyDescent="0.25">
      <c r="A33" s="22" t="s">
        <v>20</v>
      </c>
      <c r="B33" s="23">
        <v>912.63</v>
      </c>
      <c r="F33" s="81" t="s">
        <v>65</v>
      </c>
      <c r="G33" s="81"/>
    </row>
    <row r="35" spans="1:7" ht="15.75" x14ac:dyDescent="0.25">
      <c r="A35" s="50" t="s">
        <v>30</v>
      </c>
      <c r="B35" s="51" t="s">
        <v>10</v>
      </c>
      <c r="C35" s="77" t="s">
        <v>0</v>
      </c>
      <c r="D35" s="78"/>
      <c r="E35" s="51" t="s">
        <v>11</v>
      </c>
      <c r="F35" s="51" t="s">
        <v>12</v>
      </c>
      <c r="G35" s="51" t="s">
        <v>13</v>
      </c>
    </row>
    <row r="36" spans="1:7" outlineLevel="1" x14ac:dyDescent="0.25">
      <c r="A36" s="1" t="s">
        <v>1</v>
      </c>
      <c r="B36" s="12" t="s">
        <v>31</v>
      </c>
      <c r="C36" s="5">
        <v>750</v>
      </c>
      <c r="D36" s="16" t="s">
        <v>15</v>
      </c>
      <c r="E36" s="7">
        <f>C36*B43</f>
        <v>684472.5</v>
      </c>
      <c r="F36" s="7">
        <f>E36*6</f>
        <v>4106835</v>
      </c>
      <c r="G36" s="7">
        <f>E36*11</f>
        <v>7529197.5</v>
      </c>
    </row>
    <row r="37" spans="1:7" outlineLevel="1" x14ac:dyDescent="0.25">
      <c r="A37" s="1" t="s">
        <v>16</v>
      </c>
      <c r="B37" s="9" t="s">
        <v>32</v>
      </c>
      <c r="C37" s="6">
        <v>1175</v>
      </c>
      <c r="D37" s="43" t="s">
        <v>18</v>
      </c>
      <c r="E37" s="7">
        <f>C37*$B$3</f>
        <v>1116955</v>
      </c>
      <c r="F37" s="7">
        <f>E37*1</f>
        <v>1116955</v>
      </c>
      <c r="G37" s="7">
        <f>E37*1</f>
        <v>1116955</v>
      </c>
    </row>
    <row r="38" spans="1:7" outlineLevel="1" x14ac:dyDescent="0.25">
      <c r="A38" s="1" t="s">
        <v>3</v>
      </c>
      <c r="B38" s="13" t="s">
        <v>33</v>
      </c>
      <c r="C38" s="14">
        <v>65</v>
      </c>
      <c r="D38" s="18" t="s">
        <v>15</v>
      </c>
      <c r="E38" s="7">
        <f>C38*B43</f>
        <v>59320.95</v>
      </c>
      <c r="F38" s="7">
        <f>E38*6</f>
        <v>355925.69999999995</v>
      </c>
      <c r="G38" s="7">
        <f>E38*11</f>
        <v>652530.44999999995</v>
      </c>
    </row>
    <row r="39" spans="1:7" outlineLevel="1" x14ac:dyDescent="0.25">
      <c r="A39" s="1" t="s">
        <v>4</v>
      </c>
      <c r="B39" s="10" t="s">
        <v>34</v>
      </c>
      <c r="C39" s="11">
        <v>30</v>
      </c>
      <c r="D39" s="43" t="s">
        <v>15</v>
      </c>
      <c r="E39" s="7">
        <f>C39*B43</f>
        <v>27378.9</v>
      </c>
      <c r="F39" s="7">
        <f>E39*6</f>
        <v>164273.40000000002</v>
      </c>
      <c r="G39" s="7">
        <f>E39*11</f>
        <v>301167.90000000002</v>
      </c>
    </row>
    <row r="40" spans="1:7" outlineLevel="1" x14ac:dyDescent="0.25">
      <c r="A40" s="52" t="s">
        <v>5</v>
      </c>
      <c r="B40" s="53"/>
      <c r="C40" s="54"/>
      <c r="D40" s="55"/>
      <c r="E40" s="54"/>
      <c r="F40" s="56">
        <f>SUM(F36:F39)</f>
        <v>5743989.1000000006</v>
      </c>
      <c r="G40" s="56">
        <f>SUM(G36:G39)</f>
        <v>9599850.8499999996</v>
      </c>
    </row>
    <row r="41" spans="1:7" outlineLevel="1" x14ac:dyDescent="0.25">
      <c r="A41" s="1" t="s">
        <v>6</v>
      </c>
      <c r="B41" s="9"/>
      <c r="C41" s="3">
        <v>350000</v>
      </c>
      <c r="D41" s="20" t="s">
        <v>15</v>
      </c>
      <c r="E41" s="1"/>
      <c r="F41" s="7">
        <f>C41*6</f>
        <v>2100000</v>
      </c>
      <c r="G41" s="7">
        <f>C41*11</f>
        <v>3850000</v>
      </c>
    </row>
    <row r="42" spans="1:7" x14ac:dyDescent="0.25">
      <c r="A42" s="52" t="s">
        <v>7</v>
      </c>
      <c r="B42" s="53"/>
      <c r="C42" s="54"/>
      <c r="D42" s="55"/>
      <c r="E42" s="54"/>
      <c r="F42" s="56">
        <f>F40-F41</f>
        <v>3643989.1000000006</v>
      </c>
      <c r="G42" s="56">
        <f>G40-G41</f>
        <v>5749850.8499999996</v>
      </c>
    </row>
    <row r="43" spans="1:7" x14ac:dyDescent="0.25">
      <c r="A43" s="22" t="s">
        <v>20</v>
      </c>
      <c r="B43" s="23">
        <v>912.63</v>
      </c>
      <c r="F43" s="81" t="s">
        <v>65</v>
      </c>
      <c r="G43" s="81"/>
    </row>
    <row r="45" spans="1:7" ht="15.75" x14ac:dyDescent="0.25">
      <c r="A45" s="72" t="s">
        <v>35</v>
      </c>
      <c r="B45" s="73" t="s">
        <v>10</v>
      </c>
      <c r="C45" s="86" t="s">
        <v>0</v>
      </c>
      <c r="D45" s="87"/>
      <c r="E45" s="73" t="s">
        <v>11</v>
      </c>
      <c r="F45" s="73" t="s">
        <v>12</v>
      </c>
      <c r="G45" s="73" t="s">
        <v>13</v>
      </c>
    </row>
    <row r="46" spans="1:7" outlineLevel="1" x14ac:dyDescent="0.25">
      <c r="A46" s="1" t="s">
        <v>1</v>
      </c>
      <c r="B46" s="12" t="s">
        <v>36</v>
      </c>
      <c r="C46" s="5">
        <v>900</v>
      </c>
      <c r="D46" s="16" t="s">
        <v>15</v>
      </c>
      <c r="E46" s="7">
        <f>C46*B53</f>
        <v>821367</v>
      </c>
      <c r="F46" s="7">
        <f>E46*6</f>
        <v>4928202</v>
      </c>
      <c r="G46" s="7">
        <f>E46*11</f>
        <v>9035037</v>
      </c>
    </row>
    <row r="47" spans="1:7" outlineLevel="1" x14ac:dyDescent="0.25">
      <c r="A47" s="1" t="s">
        <v>16</v>
      </c>
      <c r="B47" s="9" t="s">
        <v>37</v>
      </c>
      <c r="C47" s="6">
        <v>1200</v>
      </c>
      <c r="D47" s="43" t="s">
        <v>18</v>
      </c>
      <c r="E47" s="7">
        <f>C47*$B$3</f>
        <v>1140720</v>
      </c>
      <c r="F47" s="7">
        <f>E47*1</f>
        <v>1140720</v>
      </c>
      <c r="G47" s="7">
        <f>E47*1</f>
        <v>1140720</v>
      </c>
    </row>
    <row r="48" spans="1:7" outlineLevel="1" x14ac:dyDescent="0.25">
      <c r="A48" s="1" t="s">
        <v>3</v>
      </c>
      <c r="B48" s="30" t="s">
        <v>38</v>
      </c>
      <c r="C48" s="14">
        <v>12</v>
      </c>
      <c r="D48" s="18" t="s">
        <v>15</v>
      </c>
      <c r="E48" s="7">
        <f>C48*B53</f>
        <v>10951.56</v>
      </c>
      <c r="F48" s="7">
        <f>E48*6</f>
        <v>65709.36</v>
      </c>
      <c r="G48" s="7">
        <f>E48*11</f>
        <v>120467.15999999999</v>
      </c>
    </row>
    <row r="49" spans="1:7" outlineLevel="1" x14ac:dyDescent="0.25">
      <c r="A49" s="1" t="s">
        <v>4</v>
      </c>
      <c r="B49" s="10" t="s">
        <v>39</v>
      </c>
      <c r="C49" s="11">
        <v>25</v>
      </c>
      <c r="D49" s="43" t="s">
        <v>15</v>
      </c>
      <c r="E49" s="7">
        <f>C49*B53</f>
        <v>22815.75</v>
      </c>
      <c r="F49" s="7">
        <f>E49*6</f>
        <v>136894.5</v>
      </c>
      <c r="G49" s="7">
        <f>E49*11</f>
        <v>250973.25</v>
      </c>
    </row>
    <row r="50" spans="1:7" outlineLevel="1" x14ac:dyDescent="0.25">
      <c r="A50" s="67" t="s">
        <v>5</v>
      </c>
      <c r="B50" s="68"/>
      <c r="C50" s="69"/>
      <c r="D50" s="70"/>
      <c r="E50" s="69"/>
      <c r="F50" s="71">
        <f>SUM(F46:F49)</f>
        <v>6271525.8600000003</v>
      </c>
      <c r="G50" s="71">
        <f>SUM(G46:G49)</f>
        <v>10547197.41</v>
      </c>
    </row>
    <row r="51" spans="1:7" outlineLevel="1" x14ac:dyDescent="0.25">
      <c r="A51" s="1" t="s">
        <v>6</v>
      </c>
      <c r="B51" s="9"/>
      <c r="C51" s="3">
        <v>350000</v>
      </c>
      <c r="D51" s="20" t="s">
        <v>15</v>
      </c>
      <c r="E51" s="1"/>
      <c r="F51" s="7">
        <f>C51*6</f>
        <v>2100000</v>
      </c>
      <c r="G51" s="7">
        <f>C51*11</f>
        <v>3850000</v>
      </c>
    </row>
    <row r="52" spans="1:7" x14ac:dyDescent="0.25">
      <c r="A52" s="67" t="s">
        <v>7</v>
      </c>
      <c r="B52" s="68"/>
      <c r="C52" s="69"/>
      <c r="D52" s="70"/>
      <c r="E52" s="69"/>
      <c r="F52" s="71">
        <f>F50-F51</f>
        <v>4171525.8600000003</v>
      </c>
      <c r="G52" s="71">
        <f>G50-G51</f>
        <v>6697197.4100000001</v>
      </c>
    </row>
    <row r="53" spans="1:7" x14ac:dyDescent="0.25">
      <c r="A53" s="22" t="s">
        <v>20</v>
      </c>
      <c r="B53" s="23">
        <v>912.63</v>
      </c>
      <c r="F53" s="81" t="s">
        <v>65</v>
      </c>
      <c r="G53" s="81"/>
    </row>
    <row r="55" spans="1:7" ht="15.75" x14ac:dyDescent="0.25">
      <c r="A55" s="46" t="s">
        <v>40</v>
      </c>
      <c r="B55" s="47" t="s">
        <v>10</v>
      </c>
      <c r="C55" s="79" t="s">
        <v>0</v>
      </c>
      <c r="D55" s="80"/>
      <c r="E55" s="47" t="s">
        <v>11</v>
      </c>
      <c r="F55" s="47" t="s">
        <v>12</v>
      </c>
      <c r="G55" s="47" t="s">
        <v>13</v>
      </c>
    </row>
    <row r="56" spans="1:7" outlineLevel="1" x14ac:dyDescent="0.25">
      <c r="A56" s="1" t="s">
        <v>1</v>
      </c>
      <c r="B56" s="9" t="s">
        <v>41</v>
      </c>
      <c r="C56" s="31">
        <v>7300</v>
      </c>
      <c r="D56" s="19" t="s">
        <v>15</v>
      </c>
      <c r="E56" s="7">
        <f>C56*B63</f>
        <v>374125</v>
      </c>
      <c r="F56" s="7">
        <f>E56*6</f>
        <v>2244750</v>
      </c>
      <c r="G56" s="7">
        <f>E56*11</f>
        <v>4115375</v>
      </c>
    </row>
    <row r="57" spans="1:7" outlineLevel="1" x14ac:dyDescent="0.25">
      <c r="A57" s="1" t="s">
        <v>16</v>
      </c>
      <c r="B57" s="9" t="s">
        <v>42</v>
      </c>
      <c r="C57" s="6">
        <v>850</v>
      </c>
      <c r="D57" s="43" t="s">
        <v>18</v>
      </c>
      <c r="E57" s="7">
        <f>C57*$B$3</f>
        <v>808010</v>
      </c>
      <c r="F57" s="7">
        <f>E57*1</f>
        <v>808010</v>
      </c>
      <c r="G57" s="7">
        <f>E57*1</f>
        <v>808010</v>
      </c>
    </row>
    <row r="58" spans="1:7" outlineLevel="1" x14ac:dyDescent="0.25">
      <c r="A58" s="1" t="s">
        <v>3</v>
      </c>
      <c r="B58" s="9" t="s">
        <v>43</v>
      </c>
      <c r="C58" s="31">
        <v>650</v>
      </c>
      <c r="D58" s="19" t="s">
        <v>15</v>
      </c>
      <c r="E58" s="7">
        <f>C58*B63</f>
        <v>33312.5</v>
      </c>
      <c r="F58" s="7">
        <f>E58*6</f>
        <v>199875</v>
      </c>
      <c r="G58" s="7">
        <f>E58*11</f>
        <v>366437.5</v>
      </c>
    </row>
    <row r="59" spans="1:7" outlineLevel="1" x14ac:dyDescent="0.25">
      <c r="A59" s="1" t="s">
        <v>4</v>
      </c>
      <c r="B59" s="9" t="s">
        <v>44</v>
      </c>
      <c r="C59" s="31">
        <v>375</v>
      </c>
      <c r="D59" s="19" t="s">
        <v>15</v>
      </c>
      <c r="E59" s="7">
        <f>C59*B63</f>
        <v>19218.75</v>
      </c>
      <c r="F59" s="7">
        <f>E59*6</f>
        <v>115312.5</v>
      </c>
      <c r="G59" s="7">
        <f>E59*11</f>
        <v>211406.25</v>
      </c>
    </row>
    <row r="60" spans="1:7" outlineLevel="1" x14ac:dyDescent="0.25">
      <c r="A60" s="62" t="s">
        <v>5</v>
      </c>
      <c r="B60" s="63"/>
      <c r="C60" s="64"/>
      <c r="D60" s="65"/>
      <c r="E60" s="64"/>
      <c r="F60" s="66">
        <f>SUM(F56:F59)</f>
        <v>3367947.5</v>
      </c>
      <c r="G60" s="66">
        <f>SUM(G56:G59)</f>
        <v>5501228.75</v>
      </c>
    </row>
    <row r="61" spans="1:7" outlineLevel="1" x14ac:dyDescent="0.25">
      <c r="A61" s="1" t="s">
        <v>6</v>
      </c>
      <c r="B61" s="8"/>
      <c r="C61" s="3">
        <v>350000</v>
      </c>
      <c r="D61" s="20" t="s">
        <v>15</v>
      </c>
      <c r="E61" s="1"/>
      <c r="F61" s="2">
        <f>C61*6</f>
        <v>2100000</v>
      </c>
      <c r="G61" s="2">
        <f>C61*11</f>
        <v>3850000</v>
      </c>
    </row>
    <row r="62" spans="1:7" x14ac:dyDescent="0.25">
      <c r="A62" s="62" t="s">
        <v>7</v>
      </c>
      <c r="B62" s="63"/>
      <c r="C62" s="64"/>
      <c r="D62" s="65"/>
      <c r="E62" s="64"/>
      <c r="F62" s="66">
        <f>F60-F61</f>
        <v>1267947.5</v>
      </c>
      <c r="G62" s="66">
        <f>G60-G61</f>
        <v>1651228.75</v>
      </c>
    </row>
    <row r="63" spans="1:7" x14ac:dyDescent="0.25">
      <c r="A63" s="22" t="s">
        <v>45</v>
      </c>
      <c r="B63" s="23">
        <v>51.25</v>
      </c>
      <c r="F63" s="81" t="s">
        <v>65</v>
      </c>
      <c r="G63" s="81"/>
    </row>
    <row r="65" spans="1:7" ht="15.75" x14ac:dyDescent="0.25">
      <c r="A65" s="74" t="s">
        <v>46</v>
      </c>
      <c r="B65" s="75" t="s">
        <v>10</v>
      </c>
      <c r="C65" s="82" t="s">
        <v>0</v>
      </c>
      <c r="D65" s="83"/>
      <c r="E65" s="75" t="s">
        <v>11</v>
      </c>
      <c r="F65" s="75" t="s">
        <v>12</v>
      </c>
      <c r="G65" s="75" t="s">
        <v>13</v>
      </c>
    </row>
    <row r="66" spans="1:7" outlineLevel="1" x14ac:dyDescent="0.25">
      <c r="A66" s="1" t="s">
        <v>1</v>
      </c>
      <c r="B66" s="9" t="s">
        <v>47</v>
      </c>
      <c r="C66" s="34">
        <v>1200000</v>
      </c>
      <c r="D66" s="19" t="s">
        <v>15</v>
      </c>
      <c r="E66" s="7">
        <f>C66*B73</f>
        <v>264000</v>
      </c>
      <c r="F66" s="7">
        <f>E66*6</f>
        <v>1584000</v>
      </c>
      <c r="G66" s="7">
        <f>E66*11</f>
        <v>2904000</v>
      </c>
    </row>
    <row r="67" spans="1:7" outlineLevel="1" x14ac:dyDescent="0.25">
      <c r="A67" s="1" t="s">
        <v>16</v>
      </c>
      <c r="B67" s="9" t="s">
        <v>48</v>
      </c>
      <c r="C67" s="6">
        <v>850</v>
      </c>
      <c r="D67" s="43" t="s">
        <v>18</v>
      </c>
      <c r="E67" s="7">
        <f>C67*$B$3</f>
        <v>808010</v>
      </c>
      <c r="F67" s="7">
        <f>E67*1</f>
        <v>808010</v>
      </c>
      <c r="G67" s="7">
        <f>E67*1</f>
        <v>808010</v>
      </c>
    </row>
    <row r="68" spans="1:7" outlineLevel="1" x14ac:dyDescent="0.25">
      <c r="A68" s="1" t="s">
        <v>3</v>
      </c>
      <c r="B68" s="9" t="s">
        <v>49</v>
      </c>
      <c r="C68" s="34">
        <v>500000</v>
      </c>
      <c r="D68" s="19" t="s">
        <v>15</v>
      </c>
      <c r="E68" s="7">
        <f>C68*B73</f>
        <v>110000</v>
      </c>
      <c r="F68" s="7">
        <f>E68*6</f>
        <v>660000</v>
      </c>
      <c r="G68" s="7">
        <f>E68*11</f>
        <v>1210000</v>
      </c>
    </row>
    <row r="69" spans="1:7" outlineLevel="1" x14ac:dyDescent="0.25">
      <c r="A69" s="1" t="s">
        <v>4</v>
      </c>
      <c r="B69" s="9" t="s">
        <v>50</v>
      </c>
      <c r="C69" s="34">
        <v>240000</v>
      </c>
      <c r="D69" s="19" t="s">
        <v>15</v>
      </c>
      <c r="E69" s="7">
        <f>C69*B73</f>
        <v>52800</v>
      </c>
      <c r="F69" s="7">
        <f>E69*6</f>
        <v>316800</v>
      </c>
      <c r="G69" s="7">
        <f>E69*11</f>
        <v>580800</v>
      </c>
    </row>
    <row r="70" spans="1:7" outlineLevel="1" x14ac:dyDescent="0.25">
      <c r="A70" s="25" t="s">
        <v>5</v>
      </c>
      <c r="B70" s="26"/>
      <c r="C70" s="27"/>
      <c r="D70" s="28"/>
      <c r="E70" s="27"/>
      <c r="F70" s="29">
        <f>SUM(F66:F69)</f>
        <v>3368810</v>
      </c>
      <c r="G70" s="29">
        <f>SUM(G66:G69)</f>
        <v>5502810</v>
      </c>
    </row>
    <row r="71" spans="1:7" outlineLevel="1" x14ac:dyDescent="0.25">
      <c r="A71" s="1" t="s">
        <v>6</v>
      </c>
      <c r="B71" s="8"/>
      <c r="C71" s="3">
        <v>350000</v>
      </c>
      <c r="D71" s="20" t="s">
        <v>15</v>
      </c>
      <c r="E71" s="1"/>
      <c r="F71" s="2">
        <f>C71*6</f>
        <v>2100000</v>
      </c>
      <c r="G71" s="2">
        <f>C71*11</f>
        <v>3850000</v>
      </c>
    </row>
    <row r="72" spans="1:7" x14ac:dyDescent="0.25">
      <c r="A72" s="25" t="s">
        <v>7</v>
      </c>
      <c r="B72" s="26"/>
      <c r="C72" s="27"/>
      <c r="D72" s="28"/>
      <c r="E72" s="27"/>
      <c r="F72" s="29">
        <f>F70-F71</f>
        <v>1268810</v>
      </c>
      <c r="G72" s="29">
        <f>G70-G71</f>
        <v>1652810</v>
      </c>
    </row>
    <row r="73" spans="1:7" x14ac:dyDescent="0.25">
      <c r="A73" s="22" t="s">
        <v>51</v>
      </c>
      <c r="B73" s="23">
        <v>0.22</v>
      </c>
      <c r="F73" s="81" t="s">
        <v>65</v>
      </c>
      <c r="G73" s="81"/>
    </row>
    <row r="75" spans="1:7" ht="15.75" x14ac:dyDescent="0.25">
      <c r="A75" s="48" t="s">
        <v>52</v>
      </c>
      <c r="B75" s="49" t="s">
        <v>10</v>
      </c>
      <c r="C75" s="84" t="s">
        <v>0</v>
      </c>
      <c r="D75" s="85"/>
      <c r="E75" s="49" t="s">
        <v>11</v>
      </c>
      <c r="F75" s="49" t="s">
        <v>12</v>
      </c>
      <c r="G75" s="49" t="s">
        <v>13</v>
      </c>
    </row>
    <row r="76" spans="1:7" outlineLevel="1" x14ac:dyDescent="0.25">
      <c r="A76" s="1" t="s">
        <v>1</v>
      </c>
      <c r="B76" s="9" t="s">
        <v>53</v>
      </c>
      <c r="C76" s="32">
        <v>2750</v>
      </c>
      <c r="D76" s="19" t="s">
        <v>15</v>
      </c>
      <c r="E76" s="7">
        <f>C76*B83</f>
        <v>493542.5</v>
      </c>
      <c r="F76" s="7">
        <f>E76*6</f>
        <v>2961255</v>
      </c>
      <c r="G76" s="7">
        <f>E76*11</f>
        <v>5428967.5</v>
      </c>
    </row>
    <row r="77" spans="1:7" outlineLevel="1" x14ac:dyDescent="0.25">
      <c r="A77" s="1" t="s">
        <v>16</v>
      </c>
      <c r="B77" s="9" t="s">
        <v>54</v>
      </c>
      <c r="C77" s="6">
        <v>300</v>
      </c>
      <c r="D77" s="43" t="s">
        <v>18</v>
      </c>
      <c r="E77" s="7">
        <f>C77*$B$3</f>
        <v>285180</v>
      </c>
      <c r="F77" s="7">
        <f>E77*1</f>
        <v>285180</v>
      </c>
      <c r="G77" s="7">
        <f>E77*1</f>
        <v>285180</v>
      </c>
    </row>
    <row r="78" spans="1:7" outlineLevel="1" x14ac:dyDescent="0.25">
      <c r="A78" s="1" t="s">
        <v>3</v>
      </c>
      <c r="B78" s="9" t="s">
        <v>55</v>
      </c>
      <c r="C78" s="32">
        <v>375</v>
      </c>
      <c r="D78" s="19" t="s">
        <v>15</v>
      </c>
      <c r="E78" s="7">
        <f>C78*B83</f>
        <v>67301.25</v>
      </c>
      <c r="F78" s="7">
        <f>E78*6</f>
        <v>403807.5</v>
      </c>
      <c r="G78" s="7">
        <f>E78*11</f>
        <v>740313.75</v>
      </c>
    </row>
    <row r="79" spans="1:7" outlineLevel="1" x14ac:dyDescent="0.25">
      <c r="A79" s="1" t="s">
        <v>4</v>
      </c>
      <c r="B79" s="9" t="s">
        <v>56</v>
      </c>
      <c r="C79" s="32">
        <v>175</v>
      </c>
      <c r="D79" s="19" t="s">
        <v>15</v>
      </c>
      <c r="E79" s="7">
        <f>C79*B83</f>
        <v>31407.25</v>
      </c>
      <c r="F79" s="7">
        <f>E79*6</f>
        <v>188443.5</v>
      </c>
      <c r="G79" s="7">
        <f>E79*11</f>
        <v>345479.75</v>
      </c>
    </row>
    <row r="80" spans="1:7" outlineLevel="1" x14ac:dyDescent="0.25">
      <c r="A80" s="57" t="s">
        <v>5</v>
      </c>
      <c r="B80" s="58"/>
      <c r="C80" s="59"/>
      <c r="D80" s="60"/>
      <c r="E80" s="59"/>
      <c r="F80" s="61">
        <f>SUM(F76:F79)</f>
        <v>3838686</v>
      </c>
      <c r="G80" s="61">
        <f>SUM(G76:G79)</f>
        <v>6799941</v>
      </c>
    </row>
    <row r="81" spans="1:7" outlineLevel="1" x14ac:dyDescent="0.25">
      <c r="A81" s="1" t="s">
        <v>6</v>
      </c>
      <c r="B81" s="8"/>
      <c r="C81" s="3">
        <v>350000</v>
      </c>
      <c r="D81" s="20" t="s">
        <v>15</v>
      </c>
      <c r="E81" s="1"/>
      <c r="F81" s="2">
        <f>C81*6</f>
        <v>2100000</v>
      </c>
      <c r="G81" s="2">
        <f>C81*11</f>
        <v>3850000</v>
      </c>
    </row>
    <row r="82" spans="1:7" x14ac:dyDescent="0.25">
      <c r="A82" s="57" t="s">
        <v>7</v>
      </c>
      <c r="B82" s="58"/>
      <c r="C82" s="59"/>
      <c r="D82" s="60"/>
      <c r="E82" s="59"/>
      <c r="F82" s="61">
        <f>F80-F81</f>
        <v>1738686</v>
      </c>
      <c r="G82" s="61">
        <f>G80-G81</f>
        <v>2949941</v>
      </c>
    </row>
    <row r="83" spans="1:7" x14ac:dyDescent="0.25">
      <c r="A83" s="33" t="s">
        <v>57</v>
      </c>
      <c r="B83" s="33">
        <v>179.47</v>
      </c>
      <c r="F83" s="81" t="s">
        <v>65</v>
      </c>
      <c r="G83" s="81"/>
    </row>
    <row r="85" spans="1:7" ht="15.75" x14ac:dyDescent="0.25">
      <c r="A85" s="50" t="s">
        <v>66</v>
      </c>
      <c r="B85" s="51" t="s">
        <v>10</v>
      </c>
      <c r="C85" s="77" t="s">
        <v>0</v>
      </c>
      <c r="D85" s="78"/>
      <c r="E85" s="51" t="s">
        <v>11</v>
      </c>
      <c r="F85" s="51" t="s">
        <v>12</v>
      </c>
      <c r="G85" s="51" t="s">
        <v>13</v>
      </c>
    </row>
    <row r="86" spans="1:7" x14ac:dyDescent="0.25">
      <c r="A86" s="1" t="s">
        <v>1</v>
      </c>
      <c r="B86" s="9" t="s">
        <v>58</v>
      </c>
      <c r="C86" s="36">
        <v>2150</v>
      </c>
      <c r="D86" s="19" t="s">
        <v>15</v>
      </c>
      <c r="E86" s="2">
        <f>C86*B93</f>
        <v>2043790</v>
      </c>
      <c r="F86" s="2">
        <f>E86*6</f>
        <v>12262740</v>
      </c>
      <c r="G86" s="2">
        <f>E86*11</f>
        <v>22481690</v>
      </c>
    </row>
    <row r="87" spans="1:7" x14ac:dyDescent="0.25">
      <c r="A87" s="1" t="s">
        <v>16</v>
      </c>
      <c r="B87" s="9" t="s">
        <v>59</v>
      </c>
      <c r="C87" s="36">
        <v>950</v>
      </c>
      <c r="D87" s="17" t="s">
        <v>18</v>
      </c>
      <c r="E87" s="7">
        <f>C87*$B$3</f>
        <v>903070</v>
      </c>
      <c r="F87" s="35">
        <f>E87</f>
        <v>903070</v>
      </c>
      <c r="G87" s="7">
        <f>E87</f>
        <v>903070</v>
      </c>
    </row>
    <row r="88" spans="1:7" x14ac:dyDescent="0.25">
      <c r="A88" s="1" t="s">
        <v>3</v>
      </c>
      <c r="B88" s="9" t="s">
        <v>60</v>
      </c>
      <c r="C88" s="36">
        <v>45</v>
      </c>
      <c r="D88" s="19" t="s">
        <v>15</v>
      </c>
      <c r="E88" s="2">
        <f>C88*B93</f>
        <v>42777</v>
      </c>
      <c r="F88" s="2">
        <f>E88*6</f>
        <v>256662</v>
      </c>
      <c r="G88" s="2">
        <f>E88*11</f>
        <v>470547</v>
      </c>
    </row>
    <row r="89" spans="1:7" x14ac:dyDescent="0.25">
      <c r="A89" s="1" t="s">
        <v>4</v>
      </c>
      <c r="B89" s="9" t="s">
        <v>61</v>
      </c>
      <c r="C89" s="36">
        <v>140</v>
      </c>
      <c r="D89" s="19" t="s">
        <v>15</v>
      </c>
      <c r="E89" s="2">
        <f>C89*B93</f>
        <v>133084</v>
      </c>
      <c r="F89" s="2">
        <f>E89*6</f>
        <v>798504</v>
      </c>
      <c r="G89" s="2">
        <f>E89*11</f>
        <v>1463924</v>
      </c>
    </row>
    <row r="90" spans="1:7" x14ac:dyDescent="0.25">
      <c r="A90" s="52" t="s">
        <v>5</v>
      </c>
      <c r="B90" s="53"/>
      <c r="C90" s="54"/>
      <c r="D90" s="55"/>
      <c r="E90" s="54"/>
      <c r="F90" s="56">
        <f>SUM(F86:F89)</f>
        <v>14220976</v>
      </c>
      <c r="G90" s="56">
        <f>SUM(G86:G89)</f>
        <v>25319231</v>
      </c>
    </row>
    <row r="91" spans="1:7" x14ac:dyDescent="0.25">
      <c r="A91" s="1" t="s">
        <v>6</v>
      </c>
      <c r="B91" s="8"/>
      <c r="C91" s="3">
        <v>350000</v>
      </c>
      <c r="D91" s="20" t="s">
        <v>15</v>
      </c>
      <c r="E91" s="1"/>
      <c r="F91" s="2">
        <f>C91*6</f>
        <v>2100000</v>
      </c>
      <c r="G91" s="2">
        <f>C91*11</f>
        <v>3850000</v>
      </c>
    </row>
    <row r="92" spans="1:7" x14ac:dyDescent="0.25">
      <c r="A92" s="52" t="s">
        <v>7</v>
      </c>
      <c r="B92" s="53"/>
      <c r="C92" s="54"/>
      <c r="D92" s="55"/>
      <c r="E92" s="54"/>
      <c r="F92" s="56">
        <f>F90-F91</f>
        <v>12120976</v>
      </c>
      <c r="G92" s="56">
        <f>G90-G91</f>
        <v>21469231</v>
      </c>
    </row>
    <row r="93" spans="1:7" x14ac:dyDescent="0.25">
      <c r="A93" s="33" t="s">
        <v>62</v>
      </c>
      <c r="B93" s="76">
        <v>950.6</v>
      </c>
      <c r="F93" s="81" t="s">
        <v>65</v>
      </c>
      <c r="G93" s="81"/>
    </row>
    <row r="95" spans="1:7" x14ac:dyDescent="0.25">
      <c r="A95" t="s">
        <v>63</v>
      </c>
    </row>
    <row r="96" spans="1:7" x14ac:dyDescent="0.25">
      <c r="A96" t="s">
        <v>64</v>
      </c>
    </row>
  </sheetData>
  <mergeCells count="19">
    <mergeCell ref="A1:B1"/>
    <mergeCell ref="F93:G93"/>
    <mergeCell ref="F13:G13"/>
    <mergeCell ref="F23:G23"/>
    <mergeCell ref="F33:G33"/>
    <mergeCell ref="F43:G43"/>
    <mergeCell ref="C85:D85"/>
    <mergeCell ref="C5:D5"/>
    <mergeCell ref="F53:G53"/>
    <mergeCell ref="F63:G63"/>
    <mergeCell ref="F73:G73"/>
    <mergeCell ref="F83:G83"/>
    <mergeCell ref="C15:D15"/>
    <mergeCell ref="C25:D25"/>
    <mergeCell ref="C35:D35"/>
    <mergeCell ref="C45:D45"/>
    <mergeCell ref="C55:D55"/>
    <mergeCell ref="C65:D65"/>
    <mergeCell ref="C75:D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Referencia Actualizado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González</dc:creator>
  <cp:keywords/>
  <dc:description/>
  <cp:lastModifiedBy>Marta Gonzalez</cp:lastModifiedBy>
  <cp:revision/>
  <dcterms:created xsi:type="dcterms:W3CDTF">2023-08-25T23:35:24Z</dcterms:created>
  <dcterms:modified xsi:type="dcterms:W3CDTF">2023-11-29T18:14:19Z</dcterms:modified>
  <cp:category/>
  <cp:contentStatus/>
</cp:coreProperties>
</file>